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hg-my.sharepoint.com/personal/matthew_kay_ihg_com/Documents/IR/IFRS 15/"/>
    </mc:Choice>
  </mc:AlternateContent>
  <bookViews>
    <workbookView xWindow="0" yWindow="0" windowWidth="23040" windowHeight="8508"/>
  </bookViews>
  <sheets>
    <sheet name="Revised" sheetId="2" r:id="rId1"/>
  </sheets>
  <definedNames>
    <definedName name="_xlnm.Print_Area" localSheetId="0">Revised!$A$1:$B$118</definedName>
  </definedNames>
  <calcPr calcId="171027"/>
</workbook>
</file>

<file path=xl/calcChain.xml><?xml version="1.0" encoding="utf-8"?>
<calcChain xmlns="http://schemas.openxmlformats.org/spreadsheetml/2006/main">
  <c r="B96" i="2" l="1"/>
  <c r="B64" i="2" l="1"/>
  <c r="B68" i="2"/>
  <c r="B60" i="2"/>
  <c r="B46" i="2"/>
  <c r="B50" i="2"/>
  <c r="B42" i="2"/>
  <c r="B71" i="2" l="1"/>
  <c r="B54" i="2"/>
  <c r="B16" i="2"/>
  <c r="B20" i="2"/>
  <c r="B12" i="2"/>
  <c r="B21" i="2" l="1"/>
  <c r="B73" i="2"/>
  <c r="B78" i="2" l="1"/>
  <c r="B76" i="2"/>
  <c r="B79" i="2" s="1"/>
  <c r="B81" i="2" s="1"/>
  <c r="B100" i="2"/>
  <c r="B110" i="2" s="1"/>
  <c r="B116" i="2" s="1"/>
  <c r="B118" i="2" s="1"/>
  <c r="B89" i="2" l="1"/>
  <c r="B88" i="2"/>
</calcChain>
</file>

<file path=xl/sharedStrings.xml><?xml version="1.0" encoding="utf-8"?>
<sst xmlns="http://schemas.openxmlformats.org/spreadsheetml/2006/main" count="106" uniqueCount="75">
  <si>
    <t>InterContinental Hotels Group plc</t>
  </si>
  <si>
    <t>FY17</t>
  </si>
  <si>
    <t>Forex</t>
  </si>
  <si>
    <t xml:space="preserve">  Average $:£ exchange rate used</t>
  </si>
  <si>
    <t>Period End Rooms</t>
  </si>
  <si>
    <t xml:space="preserve">  Americas</t>
  </si>
  <si>
    <t xml:space="preserve">    Owned and Leased</t>
  </si>
  <si>
    <t xml:space="preserve">    Americas Rooms</t>
  </si>
  <si>
    <t xml:space="preserve">  Greater China</t>
  </si>
  <si>
    <t xml:space="preserve">    Greater China Rooms</t>
  </si>
  <si>
    <t xml:space="preserve">  TOTAL IHG PERIOD END ROOMS</t>
  </si>
  <si>
    <t>RevPAR GROWTH (%)</t>
  </si>
  <si>
    <t xml:space="preserve">    Americas RevPAR growth (%)</t>
  </si>
  <si>
    <t xml:space="preserve">    Greater China RevPAR growth (%)</t>
  </si>
  <si>
    <t xml:space="preserve">  TOTAL IHG REVPAR GROWTH</t>
  </si>
  <si>
    <t>REVENUE ($m)</t>
  </si>
  <si>
    <t xml:space="preserve">    Americas revenue</t>
  </si>
  <si>
    <t xml:space="preserve">    Greater China Revenue</t>
  </si>
  <si>
    <t xml:space="preserve">  Central Revenue</t>
  </si>
  <si>
    <t xml:space="preserve">  Total IHG REVENUE</t>
  </si>
  <si>
    <t>OPERATING PROFIT ($m)</t>
  </si>
  <si>
    <t xml:space="preserve">    Americas EBIT</t>
  </si>
  <si>
    <t xml:space="preserve">    Greater China EBIT</t>
  </si>
  <si>
    <t xml:space="preserve">  Central Costs</t>
  </si>
  <si>
    <t xml:space="preserve">  TOTAL IHG EBIT</t>
  </si>
  <si>
    <t xml:space="preserve">  Interest</t>
  </si>
  <si>
    <t xml:space="preserve">  Tax</t>
  </si>
  <si>
    <t xml:space="preserve">  Minority Interest</t>
  </si>
  <si>
    <t>EARNINGS PER SHARE</t>
  </si>
  <si>
    <t xml:space="preserve">  Basic Weighted average shares (m)</t>
  </si>
  <si>
    <t xml:space="preserve">  Diluted Weighted average shares (m)</t>
  </si>
  <si>
    <t xml:space="preserve">  Adjusted Earnings per share (cents)</t>
  </si>
  <si>
    <t xml:space="preserve">  Adjusted diluted earnings per share (cents)</t>
  </si>
  <si>
    <t>DIVIDENDS</t>
  </si>
  <si>
    <t xml:space="preserve">  Dividend per share (cents)</t>
  </si>
  <si>
    <t xml:space="preserve">  Dividend growth</t>
  </si>
  <si>
    <t>Memo COSTS ($m)</t>
  </si>
  <si>
    <t xml:space="preserve">  Net central costs</t>
  </si>
  <si>
    <t xml:space="preserve">  Total net regional &amp; central costs</t>
  </si>
  <si>
    <t>CASHFLOW ANALYSIS ($m)</t>
  </si>
  <si>
    <t xml:space="preserve">  Other</t>
  </si>
  <si>
    <t xml:space="preserve">  Free cash flow</t>
  </si>
  <si>
    <t xml:space="preserve">  Receipts from disposals (net of tax)</t>
  </si>
  <si>
    <t xml:space="preserve">  Dividends</t>
  </si>
  <si>
    <t xml:space="preserve">  Other shareholder returns</t>
  </si>
  <si>
    <t xml:space="preserve">  Opening net debt</t>
  </si>
  <si>
    <t xml:space="preserve">  Closing net debt</t>
  </si>
  <si>
    <t xml:space="preserve">    Fee Business</t>
  </si>
  <si>
    <t xml:space="preserve">    EMEAA Rooms</t>
  </si>
  <si>
    <t xml:space="preserve">    EMEAA RevPAR growth (%)</t>
  </si>
  <si>
    <t xml:space="preserve">    EMEAA revenue</t>
  </si>
  <si>
    <t xml:space="preserve">  EMEAA</t>
  </si>
  <si>
    <t xml:space="preserve">    EMEAA EBIT</t>
  </si>
  <si>
    <t xml:space="preserve">  System Fund Revenues</t>
  </si>
  <si>
    <t xml:space="preserve">  Reimbursement of costs from managed and franchised properties</t>
  </si>
  <si>
    <t xml:space="preserve">  TOTAL IHG EBIT EXCLUDING SYSTEM FUND</t>
  </si>
  <si>
    <t xml:space="preserve">  EBIT excluding System Fund</t>
  </si>
  <si>
    <t xml:space="preserve">  Movement in loyalty deferred revenue and redemption accrual</t>
  </si>
  <si>
    <t xml:space="preserve">  System Fund surplus / (deficit)</t>
  </si>
  <si>
    <t>Actuals</t>
  </si>
  <si>
    <t xml:space="preserve">  Depreciation including System Fund</t>
  </si>
  <si>
    <t xml:space="preserve">  Working Capital and other movements</t>
  </si>
  <si>
    <t xml:space="preserve">  Exceptionals</t>
  </si>
  <si>
    <t xml:space="preserve">  System Fund Surplus/(Deficit)</t>
  </si>
  <si>
    <t xml:space="preserve">  Profit Before Tax*</t>
  </si>
  <si>
    <t xml:space="preserve">  IHG Interest*</t>
  </si>
  <si>
    <t xml:space="preserve">  Tax*</t>
  </si>
  <si>
    <t xml:space="preserve">  Maintenance Capital &amp; Key Money</t>
  </si>
  <si>
    <t xml:space="preserve">  Recyclable Capital &amp; System Fund Investments</t>
  </si>
  <si>
    <t>*Excludes results from System Fund and exceptional items</t>
  </si>
  <si>
    <t xml:space="preserve">  Profit After Tax*</t>
  </si>
  <si>
    <t xml:space="preserve">  IHG Tax rate*</t>
  </si>
  <si>
    <t xml:space="preserve">  Net Profit*</t>
  </si>
  <si>
    <t xml:space="preserve">  FX &amp; Other</t>
  </si>
  <si>
    <t xml:space="preserve">  Net movement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</si>
</sst>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rgb="FF000000"/>
      <name val="Calibri"/>
    </font>
    <font>
      <b/>
      <sz val="14"/>
      <color rgb="FF000000"/>
      <name val="Calibri"/>
    </font>
    <font>
      <sz val="10"/>
      <color rgb="FF666666"/>
      <name val="Calibri"/>
    </font>
    <font>
      <b/>
      <sz val="11"/>
      <color rgb="FF000000"/>
      <name val="Calibri"/>
    </font>
    <font>
      <b/>
      <sz val="11"/>
      <color rgb="FF000055"/>
      <name val="Calibri"/>
    </font>
    <font>
      <b/>
      <sz val="10"/>
      <color rgb="FF000000"/>
      <name val="Calibri"/>
    </font>
    <font>
      <i/>
      <sz val="10"/>
      <color rgb="FF000000"/>
      <name val="Calibri"/>
    </font>
    <font>
      <b/>
      <sz val="12"/>
      <color rgb="FF000000"/>
      <name val="Calibri"/>
    </font>
    <font>
      <i/>
      <sz val="10"/>
      <color rgb="FFAA4020"/>
      <name val="Calibri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sz val="10"/>
      <color rgb="FF000000"/>
      <name val="Calibri"/>
    </font>
    <font>
      <i/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AAAAAA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32"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0" fontId="4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2" xfId="0" applyFont="1" applyBorder="1" applyProtection="1">
      <protection locked="0"/>
    </xf>
    <xf numFmtId="0" fontId="6" fillId="0" borderId="0" xfId="0" applyFont="1" applyProtection="1">
      <protection locked="0"/>
    </xf>
    <xf numFmtId="4" fontId="0" fillId="0" borderId="0" xfId="0" applyNumberFormat="1" applyProtection="1">
      <protection locked="0"/>
    </xf>
    <xf numFmtId="3" fontId="0" fillId="0" borderId="0" xfId="0" applyNumberFormat="1" applyProtection="1">
      <protection locked="0"/>
    </xf>
    <xf numFmtId="3" fontId="5" fillId="0" borderId="2" xfId="0" applyNumberFormat="1" applyFont="1" applyBorder="1" applyProtection="1">
      <protection locked="0"/>
    </xf>
    <xf numFmtId="4" fontId="5" fillId="0" borderId="0" xfId="0" applyNumberFormat="1" applyFont="1" applyProtection="1">
      <protection locked="0"/>
    </xf>
    <xf numFmtId="4" fontId="5" fillId="0" borderId="2" xfId="0" applyNumberFormat="1" applyFont="1" applyBorder="1" applyProtection="1">
      <protection locked="0"/>
    </xf>
    <xf numFmtId="4" fontId="6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10" fillId="0" borderId="3" xfId="0" applyFont="1" applyBorder="1" applyProtection="1">
      <protection locked="0"/>
    </xf>
    <xf numFmtId="4" fontId="10" fillId="0" borderId="3" xfId="0" applyNumberFormat="1" applyFont="1" applyBorder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0" fillId="0" borderId="0" xfId="0" applyProtection="1">
      <protection locked="0"/>
    </xf>
    <xf numFmtId="9" fontId="6" fillId="0" borderId="0" xfId="1" applyNumberFormat="1" applyFont="1" applyProtection="1">
      <protection locked="0"/>
    </xf>
    <xf numFmtId="0" fontId="0" fillId="0" borderId="0" xfId="0" applyProtection="1">
      <protection locked="0"/>
    </xf>
    <xf numFmtId="3" fontId="10" fillId="0" borderId="0" xfId="0" applyNumberFormat="1" applyFont="1" applyProtection="1">
      <protection locked="0"/>
    </xf>
    <xf numFmtId="4" fontId="9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0" fontId="0" fillId="0" borderId="0" xfId="0" applyProtection="1">
      <protection locked="0"/>
    </xf>
    <xf numFmtId="0" fontId="15" fillId="0" borderId="0" xfId="0" applyFont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4"/>
  <sheetViews>
    <sheetView tabSelected="1" zoomScaleNormal="100" workbookViewId="0"/>
  </sheetViews>
  <sheetFormatPr defaultRowHeight="13.8" x14ac:dyDescent="0.3"/>
  <cols>
    <col min="1" max="1" width="54.6640625" bestFit="1" customWidth="1"/>
    <col min="2" max="2" width="14" customWidth="1"/>
  </cols>
  <sheetData>
    <row r="1" spans="1:2" ht="18" x14ac:dyDescent="0.35">
      <c r="A1" s="1" t="s">
        <v>0</v>
      </c>
    </row>
    <row r="2" spans="1:2" ht="14.4" x14ac:dyDescent="0.3">
      <c r="B2" s="3" t="s">
        <v>1</v>
      </c>
    </row>
    <row r="3" spans="1:2" x14ac:dyDescent="0.3">
      <c r="B3" s="2" t="s">
        <v>59</v>
      </c>
    </row>
    <row r="4" spans="1:2" x14ac:dyDescent="0.3">
      <c r="B4" s="2"/>
    </row>
    <row r="5" spans="1:2" ht="15" thickBot="1" x14ac:dyDescent="0.35">
      <c r="A5" s="4" t="s">
        <v>2</v>
      </c>
      <c r="B5" s="4"/>
    </row>
    <row r="6" spans="1:2" x14ac:dyDescent="0.3">
      <c r="A6" t="s">
        <v>3</v>
      </c>
      <c r="B6" s="8"/>
    </row>
    <row r="8" spans="1:2" ht="15" thickBot="1" x14ac:dyDescent="0.35">
      <c r="A8" s="4" t="s">
        <v>4</v>
      </c>
      <c r="B8" s="4"/>
    </row>
    <row r="9" spans="1:2" x14ac:dyDescent="0.3">
      <c r="A9" t="s">
        <v>5</v>
      </c>
    </row>
    <row r="10" spans="1:2" s="24" customFormat="1" x14ac:dyDescent="0.3">
      <c r="A10" s="24" t="s">
        <v>47</v>
      </c>
      <c r="B10" s="9">
        <v>495237</v>
      </c>
    </row>
    <row r="11" spans="1:2" x14ac:dyDescent="0.3">
      <c r="A11" t="s">
        <v>6</v>
      </c>
      <c r="B11" s="9">
        <v>2223</v>
      </c>
    </row>
    <row r="12" spans="1:2" x14ac:dyDescent="0.3">
      <c r="A12" s="5" t="s">
        <v>7</v>
      </c>
      <c r="B12" s="27">
        <f>SUM(B10:B11)</f>
        <v>497460</v>
      </c>
    </row>
    <row r="13" spans="1:2" x14ac:dyDescent="0.3">
      <c r="A13" t="s">
        <v>51</v>
      </c>
    </row>
    <row r="14" spans="1:2" s="24" customFormat="1" x14ac:dyDescent="0.3">
      <c r="A14" s="24" t="s">
        <v>47</v>
      </c>
      <c r="B14" s="9">
        <v>197428</v>
      </c>
    </row>
    <row r="15" spans="1:2" x14ac:dyDescent="0.3">
      <c r="A15" t="s">
        <v>6</v>
      </c>
      <c r="B15" s="9">
        <v>1648</v>
      </c>
    </row>
    <row r="16" spans="1:2" x14ac:dyDescent="0.3">
      <c r="A16" s="5" t="s">
        <v>48</v>
      </c>
      <c r="B16" s="27">
        <f>SUM(B14:B15)</f>
        <v>199076</v>
      </c>
    </row>
    <row r="17" spans="1:4" x14ac:dyDescent="0.3">
      <c r="A17" t="s">
        <v>8</v>
      </c>
    </row>
    <row r="18" spans="1:4" s="24" customFormat="1" x14ac:dyDescent="0.3">
      <c r="A18" s="24" t="s">
        <v>47</v>
      </c>
      <c r="B18" s="9">
        <v>101539</v>
      </c>
    </row>
    <row r="19" spans="1:4" x14ac:dyDescent="0.3">
      <c r="A19" t="s">
        <v>6</v>
      </c>
      <c r="B19" s="9">
        <v>0</v>
      </c>
    </row>
    <row r="20" spans="1:4" x14ac:dyDescent="0.3">
      <c r="A20" s="5" t="s">
        <v>9</v>
      </c>
      <c r="B20" s="27">
        <f>SUM(B18:B19)</f>
        <v>101539</v>
      </c>
      <c r="D20" s="5"/>
    </row>
    <row r="21" spans="1:4" x14ac:dyDescent="0.3">
      <c r="A21" s="6" t="s">
        <v>10</v>
      </c>
      <c r="B21" s="10">
        <f>B12+B16+B20</f>
        <v>798075</v>
      </c>
    </row>
    <row r="23" spans="1:4" ht="15" thickBot="1" x14ac:dyDescent="0.35">
      <c r="A23" s="4" t="s">
        <v>11</v>
      </c>
      <c r="B23" s="4"/>
    </row>
    <row r="24" spans="1:4" x14ac:dyDescent="0.3">
      <c r="A24" t="s">
        <v>5</v>
      </c>
    </row>
    <row r="25" spans="1:4" x14ac:dyDescent="0.3">
      <c r="A25" t="s">
        <v>47</v>
      </c>
      <c r="B25" s="8">
        <v>1.6</v>
      </c>
    </row>
    <row r="26" spans="1:4" x14ac:dyDescent="0.3">
      <c r="A26" t="s">
        <v>6</v>
      </c>
      <c r="B26" s="8">
        <v>5.6</v>
      </c>
    </row>
    <row r="27" spans="1:4" x14ac:dyDescent="0.3">
      <c r="A27" s="5" t="s">
        <v>12</v>
      </c>
      <c r="B27" s="11">
        <v>1.6</v>
      </c>
    </row>
    <row r="28" spans="1:4" x14ac:dyDescent="0.3">
      <c r="A28" t="s">
        <v>51</v>
      </c>
      <c r="B28" s="8"/>
    </row>
    <row r="29" spans="1:4" x14ac:dyDescent="0.3">
      <c r="A29" t="s">
        <v>47</v>
      </c>
      <c r="B29" s="8">
        <v>4.3</v>
      </c>
    </row>
    <row r="30" spans="1:4" x14ac:dyDescent="0.3">
      <c r="A30" t="s">
        <v>6</v>
      </c>
      <c r="B30" s="8">
        <v>0.6</v>
      </c>
    </row>
    <row r="31" spans="1:4" x14ac:dyDescent="0.3">
      <c r="A31" s="5" t="s">
        <v>49</v>
      </c>
      <c r="B31" s="11">
        <v>4.2</v>
      </c>
    </row>
    <row r="32" spans="1:4" x14ac:dyDescent="0.3">
      <c r="A32" t="s">
        <v>8</v>
      </c>
      <c r="B32" s="8"/>
    </row>
    <row r="33" spans="1:5" x14ac:dyDescent="0.3">
      <c r="A33" t="s">
        <v>47</v>
      </c>
      <c r="B33" s="8">
        <v>6</v>
      </c>
    </row>
    <row r="34" spans="1:5" x14ac:dyDescent="0.3">
      <c r="A34" t="s">
        <v>6</v>
      </c>
      <c r="B34" s="8">
        <v>0</v>
      </c>
    </row>
    <row r="35" spans="1:5" x14ac:dyDescent="0.3">
      <c r="A35" s="5" t="s">
        <v>13</v>
      </c>
      <c r="B35" s="11">
        <v>6</v>
      </c>
      <c r="E35" s="5"/>
    </row>
    <row r="36" spans="1:5" x14ac:dyDescent="0.3">
      <c r="A36" s="6" t="s">
        <v>14</v>
      </c>
      <c r="B36" s="12">
        <v>2.7</v>
      </c>
    </row>
    <row r="38" spans="1:5" ht="15" thickBot="1" x14ac:dyDescent="0.35">
      <c r="A38" s="4" t="s">
        <v>15</v>
      </c>
      <c r="B38" s="4"/>
    </row>
    <row r="39" spans="1:5" x14ac:dyDescent="0.3">
      <c r="A39" t="s">
        <v>5</v>
      </c>
    </row>
    <row r="40" spans="1:5" x14ac:dyDescent="0.3">
      <c r="A40" t="s">
        <v>47</v>
      </c>
      <c r="B40" s="8">
        <v>811</v>
      </c>
      <c r="C40" s="20"/>
    </row>
    <row r="41" spans="1:5" x14ac:dyDescent="0.3">
      <c r="A41" t="s">
        <v>6</v>
      </c>
      <c r="B41" s="8">
        <v>188</v>
      </c>
      <c r="C41" s="20"/>
    </row>
    <row r="42" spans="1:5" x14ac:dyDescent="0.3">
      <c r="A42" s="5" t="s">
        <v>16</v>
      </c>
      <c r="B42" s="11">
        <f>SUM(B40:B41)</f>
        <v>999</v>
      </c>
      <c r="C42" s="20"/>
    </row>
    <row r="43" spans="1:5" x14ac:dyDescent="0.3">
      <c r="A43" t="s">
        <v>51</v>
      </c>
      <c r="C43" s="17"/>
    </row>
    <row r="44" spans="1:5" x14ac:dyDescent="0.3">
      <c r="A44" t="s">
        <v>47</v>
      </c>
      <c r="B44" s="8">
        <v>294</v>
      </c>
      <c r="C44" s="20"/>
    </row>
    <row r="45" spans="1:5" x14ac:dyDescent="0.3">
      <c r="A45" t="s">
        <v>6</v>
      </c>
      <c r="B45" s="8">
        <v>163</v>
      </c>
      <c r="C45" s="20"/>
    </row>
    <row r="46" spans="1:5" x14ac:dyDescent="0.3">
      <c r="A46" s="5" t="s">
        <v>50</v>
      </c>
      <c r="B46" s="11">
        <f>SUM(B44:B45)</f>
        <v>457</v>
      </c>
      <c r="C46" s="20"/>
    </row>
    <row r="47" spans="1:5" x14ac:dyDescent="0.3">
      <c r="A47" t="s">
        <v>8</v>
      </c>
    </row>
    <row r="48" spans="1:5" x14ac:dyDescent="0.3">
      <c r="A48" t="s">
        <v>47</v>
      </c>
      <c r="B48" s="8">
        <v>117</v>
      </c>
      <c r="C48" s="20"/>
    </row>
    <row r="49" spans="1:6" x14ac:dyDescent="0.3">
      <c r="A49" t="s">
        <v>6</v>
      </c>
      <c r="B49" s="8">
        <v>0</v>
      </c>
      <c r="C49" s="20"/>
    </row>
    <row r="50" spans="1:6" x14ac:dyDescent="0.3">
      <c r="A50" s="5" t="s">
        <v>17</v>
      </c>
      <c r="B50" s="11">
        <f>SUM(B48:B49)</f>
        <v>117</v>
      </c>
      <c r="C50" s="20"/>
      <c r="F50" s="5"/>
    </row>
    <row r="51" spans="1:6" x14ac:dyDescent="0.3">
      <c r="A51" s="5" t="s">
        <v>18</v>
      </c>
      <c r="B51" s="11">
        <v>157</v>
      </c>
      <c r="C51" s="20"/>
    </row>
    <row r="52" spans="1:6" x14ac:dyDescent="0.3">
      <c r="A52" s="17" t="s">
        <v>53</v>
      </c>
      <c r="B52" s="28">
        <v>1242</v>
      </c>
      <c r="C52" s="20"/>
    </row>
    <row r="53" spans="1:6" x14ac:dyDescent="0.3">
      <c r="A53" s="17" t="s">
        <v>54</v>
      </c>
      <c r="B53" s="28">
        <v>1103</v>
      </c>
      <c r="C53" s="20"/>
    </row>
    <row r="54" spans="1:6" x14ac:dyDescent="0.3">
      <c r="A54" s="6" t="s">
        <v>19</v>
      </c>
      <c r="B54" s="12">
        <f>SUM(B42,B46,B50:B53)</f>
        <v>4075</v>
      </c>
      <c r="C54" s="20"/>
    </row>
    <row r="56" spans="1:6" ht="15" thickBot="1" x14ac:dyDescent="0.35">
      <c r="A56" s="4" t="s">
        <v>20</v>
      </c>
      <c r="B56" s="4"/>
    </row>
    <row r="57" spans="1:6" x14ac:dyDescent="0.3">
      <c r="A57" t="s">
        <v>5</v>
      </c>
    </row>
    <row r="58" spans="1:6" x14ac:dyDescent="0.3">
      <c r="A58" t="s">
        <v>47</v>
      </c>
      <c r="B58" s="8">
        <v>608</v>
      </c>
      <c r="C58" s="20"/>
    </row>
    <row r="59" spans="1:6" x14ac:dyDescent="0.3">
      <c r="A59" t="s">
        <v>6</v>
      </c>
      <c r="B59" s="8">
        <v>29</v>
      </c>
      <c r="C59" s="20"/>
    </row>
    <row r="60" spans="1:6" x14ac:dyDescent="0.3">
      <c r="A60" s="5" t="s">
        <v>21</v>
      </c>
      <c r="B60" s="11">
        <f>SUM(B58:B59)</f>
        <v>637</v>
      </c>
      <c r="C60" s="20"/>
    </row>
    <row r="61" spans="1:6" x14ac:dyDescent="0.3">
      <c r="A61" t="s">
        <v>51</v>
      </c>
    </row>
    <row r="62" spans="1:6" x14ac:dyDescent="0.3">
      <c r="A62" t="s">
        <v>47</v>
      </c>
      <c r="B62" s="8">
        <v>165</v>
      </c>
      <c r="C62" s="20"/>
    </row>
    <row r="63" spans="1:6" x14ac:dyDescent="0.3">
      <c r="A63" t="s">
        <v>6</v>
      </c>
      <c r="B63" s="8">
        <v>6</v>
      </c>
      <c r="C63" s="20"/>
    </row>
    <row r="64" spans="1:6" x14ac:dyDescent="0.3">
      <c r="A64" s="5" t="s">
        <v>52</v>
      </c>
      <c r="B64" s="11">
        <f>SUM(B62:B63)</f>
        <v>171</v>
      </c>
      <c r="C64" s="20"/>
    </row>
    <row r="65" spans="1:8" x14ac:dyDescent="0.3">
      <c r="A65" t="s">
        <v>8</v>
      </c>
    </row>
    <row r="66" spans="1:8" x14ac:dyDescent="0.3">
      <c r="A66" t="s">
        <v>47</v>
      </c>
      <c r="B66" s="8">
        <v>52</v>
      </c>
      <c r="C66" s="20"/>
    </row>
    <row r="67" spans="1:8" x14ac:dyDescent="0.3">
      <c r="A67" t="s">
        <v>6</v>
      </c>
      <c r="B67" s="8">
        <v>0</v>
      </c>
      <c r="C67" s="20"/>
    </row>
    <row r="68" spans="1:8" x14ac:dyDescent="0.3">
      <c r="A68" s="5" t="s">
        <v>22</v>
      </c>
      <c r="B68" s="11">
        <f>SUM(B66:B67)</f>
        <v>52</v>
      </c>
      <c r="C68" s="20"/>
      <c r="H68" s="5"/>
    </row>
    <row r="69" spans="1:8" x14ac:dyDescent="0.3">
      <c r="A69" t="s">
        <v>23</v>
      </c>
      <c r="B69" s="8">
        <v>-102</v>
      </c>
      <c r="C69" s="20"/>
    </row>
    <row r="70" spans="1:8" x14ac:dyDescent="0.3">
      <c r="A70" s="17" t="s">
        <v>63</v>
      </c>
      <c r="B70" s="8">
        <v>-34</v>
      </c>
      <c r="C70" s="20"/>
    </row>
    <row r="71" spans="1:8" x14ac:dyDescent="0.3">
      <c r="A71" s="6" t="s">
        <v>24</v>
      </c>
      <c r="B71" s="12">
        <f>SUM(B60,B64,B68:B70)</f>
        <v>724</v>
      </c>
      <c r="C71" s="20"/>
    </row>
    <row r="73" spans="1:8" x14ac:dyDescent="0.3">
      <c r="A73" s="18" t="s">
        <v>55</v>
      </c>
      <c r="B73" s="19">
        <f>B71-B70</f>
        <v>758</v>
      </c>
    </row>
    <row r="75" spans="1:8" x14ac:dyDescent="0.3">
      <c r="A75" s="17" t="s">
        <v>65</v>
      </c>
      <c r="B75" s="8">
        <v>-85</v>
      </c>
      <c r="C75" s="20"/>
    </row>
    <row r="76" spans="1:8" s="22" customFormat="1" x14ac:dyDescent="0.3">
      <c r="A76" s="29" t="s">
        <v>64</v>
      </c>
      <c r="B76" s="11">
        <f>B73+B75</f>
        <v>673</v>
      </c>
      <c r="C76" s="21"/>
    </row>
    <row r="77" spans="1:8" x14ac:dyDescent="0.3">
      <c r="A77" s="29" t="s">
        <v>66</v>
      </c>
      <c r="B77" s="11">
        <v>-200</v>
      </c>
      <c r="C77" s="20"/>
    </row>
    <row r="78" spans="1:8" x14ac:dyDescent="0.3">
      <c r="A78" s="31" t="s">
        <v>71</v>
      </c>
      <c r="B78" s="25">
        <f>(-B77/(B73+B75))</f>
        <v>0.29717682020802377</v>
      </c>
      <c r="C78" s="21"/>
    </row>
    <row r="79" spans="1:8" x14ac:dyDescent="0.3">
      <c r="A79" s="29" t="s">
        <v>70</v>
      </c>
      <c r="B79" s="11">
        <f>B76+B77</f>
        <v>473</v>
      </c>
      <c r="C79" s="21"/>
    </row>
    <row r="80" spans="1:8" x14ac:dyDescent="0.3">
      <c r="A80" t="s">
        <v>27</v>
      </c>
      <c r="B80" s="8">
        <v>-1</v>
      </c>
      <c r="C80" s="20"/>
    </row>
    <row r="81" spans="1:8" x14ac:dyDescent="0.3">
      <c r="A81" s="29" t="s">
        <v>72</v>
      </c>
      <c r="B81" s="11">
        <f>B79+B80</f>
        <v>472</v>
      </c>
      <c r="C81" s="21"/>
    </row>
    <row r="82" spans="1:8" s="24" customFormat="1" x14ac:dyDescent="0.3">
      <c r="A82" s="5"/>
      <c r="B82" s="11"/>
      <c r="C82" s="21"/>
    </row>
    <row r="83" spans="1:8" s="24" customFormat="1" x14ac:dyDescent="0.3">
      <c r="A83" s="17" t="s">
        <v>69</v>
      </c>
      <c r="B83" s="11"/>
      <c r="C83" s="21"/>
    </row>
    <row r="85" spans="1:8" ht="15" thickBot="1" x14ac:dyDescent="0.35">
      <c r="A85" s="4" t="s">
        <v>28</v>
      </c>
      <c r="B85" s="4"/>
    </row>
    <row r="86" spans="1:8" x14ac:dyDescent="0.3">
      <c r="A86" t="s">
        <v>29</v>
      </c>
      <c r="B86" s="8">
        <v>193</v>
      </c>
      <c r="C86" s="20"/>
    </row>
    <row r="87" spans="1:8" x14ac:dyDescent="0.3">
      <c r="A87" t="s">
        <v>30</v>
      </c>
      <c r="B87" s="8">
        <v>194</v>
      </c>
      <c r="C87" s="20"/>
    </row>
    <row r="88" spans="1:8" x14ac:dyDescent="0.3">
      <c r="A88" t="s">
        <v>31</v>
      </c>
      <c r="B88" s="8">
        <f>ROUND(B81/B86*100,1)</f>
        <v>244.6</v>
      </c>
      <c r="C88" s="20"/>
      <c r="D88" s="21"/>
      <c r="E88" s="21"/>
    </row>
    <row r="89" spans="1:8" x14ac:dyDescent="0.3">
      <c r="A89" t="s">
        <v>32</v>
      </c>
      <c r="B89" s="8">
        <f>ROUND(B81/B87*100,1)</f>
        <v>243.3</v>
      </c>
      <c r="C89" s="20"/>
      <c r="D89" s="21"/>
      <c r="E89" s="21"/>
      <c r="G89" s="8"/>
      <c r="H89" s="8"/>
    </row>
    <row r="90" spans="1:8" x14ac:dyDescent="0.3">
      <c r="H90" s="8"/>
    </row>
    <row r="91" spans="1:8" ht="15" thickBot="1" x14ac:dyDescent="0.35">
      <c r="A91" s="4" t="s">
        <v>33</v>
      </c>
      <c r="B91" s="4"/>
    </row>
    <row r="92" spans="1:8" x14ac:dyDescent="0.3">
      <c r="A92" t="s">
        <v>34</v>
      </c>
      <c r="B92" s="8">
        <v>104</v>
      </c>
      <c r="C92" s="20"/>
    </row>
    <row r="93" spans="1:8" x14ac:dyDescent="0.3">
      <c r="A93" s="7" t="s">
        <v>35</v>
      </c>
      <c r="B93" s="13"/>
    </row>
    <row r="95" spans="1:8" ht="15" thickBot="1" x14ac:dyDescent="0.35">
      <c r="A95" s="4" t="s">
        <v>36</v>
      </c>
      <c r="B95" s="4"/>
    </row>
    <row r="96" spans="1:8" x14ac:dyDescent="0.3">
      <c r="A96" t="s">
        <v>37</v>
      </c>
      <c r="B96" s="8">
        <f>B69</f>
        <v>-102</v>
      </c>
      <c r="C96" s="20"/>
    </row>
    <row r="97" spans="1:3" x14ac:dyDescent="0.3">
      <c r="A97" s="6" t="s">
        <v>38</v>
      </c>
      <c r="B97" s="12"/>
    </row>
    <row r="99" spans="1:3" ht="15" thickBot="1" x14ac:dyDescent="0.35">
      <c r="A99" s="4" t="s">
        <v>39</v>
      </c>
      <c r="B99" s="4"/>
    </row>
    <row r="100" spans="1:3" x14ac:dyDescent="0.3">
      <c r="A100" t="s">
        <v>56</v>
      </c>
      <c r="B100" s="8">
        <f>B73</f>
        <v>758</v>
      </c>
      <c r="C100" s="20"/>
    </row>
    <row r="101" spans="1:3" x14ac:dyDescent="0.3">
      <c r="A101" s="23" t="s">
        <v>60</v>
      </c>
      <c r="B101" s="8">
        <v>114</v>
      </c>
      <c r="C101" s="20"/>
    </row>
    <row r="102" spans="1:3" x14ac:dyDescent="0.3">
      <c r="A102" s="23" t="s">
        <v>61</v>
      </c>
      <c r="B102" s="8">
        <v>-21</v>
      </c>
      <c r="C102" s="20"/>
    </row>
    <row r="103" spans="1:3" s="16" customFormat="1" x14ac:dyDescent="0.3">
      <c r="A103" s="17" t="s">
        <v>58</v>
      </c>
      <c r="B103" s="8">
        <v>-34</v>
      </c>
      <c r="C103" s="20"/>
    </row>
    <row r="104" spans="1:3" x14ac:dyDescent="0.3">
      <c r="A104" s="17" t="s">
        <v>57</v>
      </c>
      <c r="B104" s="8">
        <v>32</v>
      </c>
      <c r="C104" s="20"/>
    </row>
    <row r="105" spans="1:3" s="26" customFormat="1" x14ac:dyDescent="0.3">
      <c r="A105" s="17" t="s">
        <v>62</v>
      </c>
      <c r="B105" s="8">
        <v>-44</v>
      </c>
      <c r="C105" s="20"/>
    </row>
    <row r="106" spans="1:3" x14ac:dyDescent="0.3">
      <c r="A106" t="s">
        <v>25</v>
      </c>
      <c r="B106" s="8">
        <v>-68</v>
      </c>
      <c r="C106" s="20"/>
    </row>
    <row r="107" spans="1:3" x14ac:dyDescent="0.3">
      <c r="A107" t="s">
        <v>26</v>
      </c>
      <c r="B107" s="8">
        <v>-147</v>
      </c>
      <c r="C107" s="20"/>
    </row>
    <row r="108" spans="1:3" x14ac:dyDescent="0.3">
      <c r="A108" s="17" t="s">
        <v>67</v>
      </c>
      <c r="B108" s="8">
        <v>-115</v>
      </c>
      <c r="C108" s="20"/>
    </row>
    <row r="109" spans="1:3" x14ac:dyDescent="0.3">
      <c r="A109" t="s">
        <v>40</v>
      </c>
      <c r="B109" s="8">
        <v>41</v>
      </c>
      <c r="C109" s="21"/>
    </row>
    <row r="110" spans="1:3" x14ac:dyDescent="0.3">
      <c r="A110" s="6" t="s">
        <v>41</v>
      </c>
      <c r="B110" s="12">
        <f>SUM(B100:B109)</f>
        <v>516</v>
      </c>
    </row>
    <row r="111" spans="1:3" x14ac:dyDescent="0.3">
      <c r="A111" s="17" t="s">
        <v>68</v>
      </c>
      <c r="B111" s="8">
        <v>-218</v>
      </c>
      <c r="C111" s="20"/>
    </row>
    <row r="112" spans="1:3" x14ac:dyDescent="0.3">
      <c r="A112" t="s">
        <v>42</v>
      </c>
      <c r="B112" s="8">
        <v>70</v>
      </c>
      <c r="C112" s="20"/>
    </row>
    <row r="113" spans="1:3" x14ac:dyDescent="0.3">
      <c r="A113" t="s">
        <v>43</v>
      </c>
      <c r="B113" s="8">
        <v>-189</v>
      </c>
      <c r="C113" s="20"/>
    </row>
    <row r="114" spans="1:3" x14ac:dyDescent="0.3">
      <c r="A114" t="s">
        <v>44</v>
      </c>
      <c r="B114" s="8">
        <v>-404</v>
      </c>
      <c r="C114" s="20"/>
    </row>
    <row r="115" spans="1:3" x14ac:dyDescent="0.3">
      <c r="A115" s="17" t="s">
        <v>73</v>
      </c>
      <c r="B115" s="8">
        <v>-120</v>
      </c>
      <c r="C115" s="20"/>
    </row>
    <row r="116" spans="1:3" x14ac:dyDescent="0.3">
      <c r="A116" s="17" t="s">
        <v>74</v>
      </c>
      <c r="B116" s="8">
        <f>SUM(B110:B115)</f>
        <v>-345</v>
      </c>
      <c r="C116" s="20"/>
    </row>
    <row r="117" spans="1:3" x14ac:dyDescent="0.3">
      <c r="A117" s="5" t="s">
        <v>45</v>
      </c>
      <c r="B117" s="11">
        <v>-1506</v>
      </c>
      <c r="C117" s="20"/>
    </row>
    <row r="118" spans="1:3" x14ac:dyDescent="0.3">
      <c r="A118" s="6" t="s">
        <v>46</v>
      </c>
      <c r="B118" s="12">
        <f>B116+B117</f>
        <v>-1851</v>
      </c>
      <c r="C118" s="20"/>
    </row>
    <row r="120" spans="1:3" ht="15.6" x14ac:dyDescent="0.3">
      <c r="A120" s="14"/>
    </row>
    <row r="121" spans="1:3" x14ac:dyDescent="0.3">
      <c r="A121" s="30"/>
      <c r="B121" s="30"/>
    </row>
    <row r="122" spans="1:3" x14ac:dyDescent="0.3">
      <c r="A122" s="30"/>
      <c r="B122" s="30"/>
    </row>
    <row r="123" spans="1:3" x14ac:dyDescent="0.3">
      <c r="A123" s="30"/>
      <c r="B123" s="30"/>
    </row>
    <row r="124" spans="1:3" x14ac:dyDescent="0.3">
      <c r="A124" s="30"/>
      <c r="B124" s="30"/>
    </row>
    <row r="125" spans="1:3" x14ac:dyDescent="0.3">
      <c r="A125" s="30"/>
      <c r="B125" s="30"/>
    </row>
    <row r="126" spans="1:3" x14ac:dyDescent="0.3">
      <c r="A126" s="30"/>
      <c r="B126" s="30"/>
    </row>
    <row r="127" spans="1:3" x14ac:dyDescent="0.3">
      <c r="A127" s="30"/>
      <c r="B127" s="30"/>
    </row>
    <row r="128" spans="1:3" x14ac:dyDescent="0.3">
      <c r="A128" s="30"/>
      <c r="B128" s="30"/>
    </row>
    <row r="129" spans="1:2" x14ac:dyDescent="0.3">
      <c r="A129" s="30"/>
      <c r="B129" s="30"/>
    </row>
    <row r="130" spans="1:2" x14ac:dyDescent="0.3">
      <c r="A130" s="30"/>
      <c r="B130" s="30"/>
    </row>
    <row r="131" spans="1:2" x14ac:dyDescent="0.3">
      <c r="A131" s="30"/>
      <c r="B131" s="30"/>
    </row>
    <row r="132" spans="1:2" x14ac:dyDescent="0.3">
      <c r="A132" s="30"/>
      <c r="B132" s="30"/>
    </row>
    <row r="134" spans="1:2" x14ac:dyDescent="0.3">
      <c r="A134" s="15"/>
    </row>
  </sheetData>
  <sheetProtection formatCells="0" formatColumns="0" formatRows="0" insertColumns="0" insertRows="0" insertHyperlinks="0" deleteColumns="0" deleteRows="0" sort="0" autoFilter="0" pivotTables="0"/>
  <mergeCells count="12">
    <mergeCell ref="A132:B132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</mergeCells>
  <pageMargins left="0.25" right="0.25" top="0.75" bottom="0.75" header="0.3" footer="0.3"/>
  <pageSetup paperSize="8" scale="67" orientation="portrait" r:id="rId1"/>
  <rowBreaks count="2" manualBreakCount="2">
    <brk id="120" man="1"/>
    <brk id="1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Revised</vt:lpstr>
      <vt:lpstr>Revised!Print_Area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Vuma - Excel output</dc:title>
  <dc:subject>Vuma - Excel output</dc:subject>
  <dc:creator>Vuma Financial Ltd</dc:creator>
  <cp:keywords/>
  <dc:description>Vuma - Excel output</dc:description>
  <cp:lastModifiedBy>Kay, Matthew (IHG)</cp:lastModifiedBy>
  <cp:lastPrinted>2018-04-16T17:09:15Z</cp:lastPrinted>
  <dcterms:created xsi:type="dcterms:W3CDTF">2018-04-10T08:38:52Z</dcterms:created>
  <dcterms:modified xsi:type="dcterms:W3CDTF">2018-04-17T11:08:49Z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